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wartość ogółem" sheetId="1" r:id="rId1"/>
    <sheet name="struktura walutowa" sheetId="2" r:id="rId2"/>
    <sheet name="Arkusz1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<sst xmlns="http://schemas.openxmlformats.org/spreadsheetml/2006/main" count="135" uniqueCount="45">
  <si>
    <t>IT</t>
  </si>
  <si>
    <t>MiU</t>
  </si>
  <si>
    <t>Other</t>
  </si>
  <si>
    <t>Dane za I H 2012 - struktura walutowa nowej produkcji oraz jej parametry</t>
  </si>
  <si>
    <t>Currency Le</t>
  </si>
  <si>
    <t>Vehicles</t>
  </si>
  <si>
    <t>Machines</t>
  </si>
  <si>
    <t>Movables</t>
  </si>
  <si>
    <t>Real estate</t>
  </si>
  <si>
    <t>PLN</t>
  </si>
  <si>
    <t>Market structure</t>
  </si>
  <si>
    <t>Currency IL</t>
  </si>
  <si>
    <t>Parameters Le</t>
  </si>
  <si>
    <t>initial payment</t>
  </si>
  <si>
    <t>duration</t>
  </si>
  <si>
    <t>Parameters IL</t>
  </si>
  <si>
    <t xml:space="preserve">ZWIĄZEK POLSKIEGO LEASINGU </t>
  </si>
  <si>
    <t>pojazdy</t>
  </si>
  <si>
    <t>osobowe</t>
  </si>
  <si>
    <t>cięzarowe do 3,5 t</t>
  </si>
  <si>
    <t>ciężarowe</t>
  </si>
  <si>
    <t>ciężarowe pow. 3,5 t</t>
  </si>
  <si>
    <t>ciągniki siodłowe</t>
  </si>
  <si>
    <t>naczepy/przyczepy</t>
  </si>
  <si>
    <t>autobusy</t>
  </si>
  <si>
    <t>inne</t>
  </si>
  <si>
    <t>samoloty, statki, kolej</t>
  </si>
  <si>
    <t xml:space="preserve">nieruchomości wył. w zarządzaniu </t>
  </si>
  <si>
    <t xml:space="preserve">Ruchomości  </t>
  </si>
  <si>
    <t>Nieruchomości - finansowanie</t>
  </si>
  <si>
    <t>Ogółem rynek - finansowanie</t>
  </si>
  <si>
    <t>ZPL  30.07.2012</t>
  </si>
  <si>
    <t>I-III 2012 do I-III 2011</t>
  </si>
  <si>
    <t>IV-VI 2012 do IV-VI 2011</t>
  </si>
  <si>
    <t>I-VI 2012 d0 I-VI 2011</t>
  </si>
  <si>
    <t>I-III 2011</t>
  </si>
  <si>
    <t>1-III 2012</t>
  </si>
  <si>
    <t>IV-VI 2011</t>
  </si>
  <si>
    <t>IV-VI 2012</t>
  </si>
  <si>
    <t>IV-VI 12    / IV-VI 11</t>
  </si>
  <si>
    <t>I-III 12    /     I-III 11</t>
  </si>
  <si>
    <t>I-VI 2011</t>
  </si>
  <si>
    <t>I-IV 2012</t>
  </si>
  <si>
    <t>I-VI 12    /    I-VI 11</t>
  </si>
  <si>
    <t xml:space="preserve">FINANSOWANIE RYNKU w I połowie 2012  r wartość netto w mln PLN 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</si>
</sst>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0.0"/>
    <numFmt numFmtId="167" formatCode="#,##0.00\ &quot;zł&quot;"/>
    <numFmt numFmtId="168" formatCode="#,##0.0\ _z_ł"/>
    <numFmt numFmtId="169" formatCode="mmmm\ yy"/>
    <numFmt numFmtId="170" formatCode="#,##0.00\ _z_ł"/>
    <numFmt numFmtId="171" formatCode="0.000"/>
    <numFmt numFmtId="172" formatCode="#,##0.0000"/>
    <numFmt numFmtId="173" formatCode="#,##0.0000\ _z_ł"/>
    <numFmt numFmtId="174" formatCode="#,##0.000"/>
    <numFmt numFmtId="175" formatCode="0.000%"/>
    <numFmt numFmtId="176" formatCode="#,##0.0\ _z_ł;[Red]\-#,##0.0\ _z_ł"/>
    <numFmt numFmtId="177" formatCode="0.0000"/>
    <numFmt numFmtId="178" formatCode="#,##0.000\ _z_ł"/>
    <numFmt numFmtId="179" formatCode="#,##0.00000"/>
    <numFmt numFmtId="180" formatCode="#,##0\ _z_ł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3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u val="single"/>
      <sz val="9"/>
      <color indexed="12"/>
      <name val="Arial CE"/>
      <family val="0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18"/>
      <name val="Czcionka tekstu podstawowego"/>
      <family val="2"/>
    </font>
    <font>
      <b/>
      <sz val="13"/>
      <color indexed="18"/>
      <name val="Czcionka tekstu podstawowego"/>
      <family val="2"/>
    </font>
    <font>
      <b/>
      <sz val="11"/>
      <color indexed="18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u val="single"/>
      <sz val="9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18"/>
      <name val="Cambria"/>
      <family val="2"/>
    </font>
    <font>
      <sz val="11"/>
      <color indexed="62"/>
      <name val="Czcionka tekstu podstawowego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45"/>
      <name val="Arial"/>
      <family val="2"/>
    </font>
    <font>
      <b/>
      <sz val="12"/>
      <color indexed="45"/>
      <name val="Arial"/>
      <family val="2"/>
    </font>
    <font>
      <sz val="10"/>
      <color indexed="22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4.5"/>
      <color indexed="8"/>
      <name val="Arial CE"/>
      <family val="0"/>
    </font>
    <font>
      <sz val="9.75"/>
      <color indexed="8"/>
      <name val="Arial CE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0"/>
      <color indexed="45"/>
      <name val="Arial"/>
      <family val="2"/>
    </font>
    <font>
      <b/>
      <sz val="11"/>
      <color indexed="8"/>
      <name val="Arial CE"/>
      <family val="0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1" applyNumberFormat="0" applyAlignment="0" applyProtection="0"/>
    <xf numFmtId="0" fontId="5" fillId="17" borderId="2" applyNumberFormat="0" applyAlignment="0" applyProtection="0"/>
    <xf numFmtId="0" fontId="6" fillId="18" borderId="0" applyNumberFormat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9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0" fontId="14" fillId="1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0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56" applyFont="1" applyFill="1">
      <alignment/>
      <protection/>
    </xf>
    <xf numFmtId="0" fontId="22" fillId="0" borderId="0" xfId="56" applyFont="1" applyFill="1" applyAlignment="1">
      <alignment vertical="center"/>
      <protection/>
    </xf>
    <xf numFmtId="0" fontId="2" fillId="0" borderId="0" xfId="56">
      <alignment/>
      <protection/>
    </xf>
    <xf numFmtId="0" fontId="21" fillId="0" borderId="0" xfId="56" applyFont="1">
      <alignment/>
      <protection/>
    </xf>
    <xf numFmtId="0" fontId="23" fillId="0" borderId="0" xfId="56" applyFont="1" applyFill="1" applyAlignment="1">
      <alignment horizontal="center" vertical="center" wrapText="1"/>
      <protection/>
    </xf>
    <xf numFmtId="0" fontId="24" fillId="0" borderId="0" xfId="56" applyFont="1" applyFill="1" applyAlignment="1">
      <alignment vertical="center"/>
      <protection/>
    </xf>
    <xf numFmtId="0" fontId="25" fillId="0" borderId="0" xfId="56" applyFont="1" applyFill="1" applyBorder="1" applyAlignment="1">
      <alignment horizontal="center" vertical="center" wrapText="1"/>
      <protection/>
    </xf>
    <xf numFmtId="0" fontId="25" fillId="21" borderId="10" xfId="56" applyFont="1" applyFill="1" applyBorder="1" applyAlignment="1">
      <alignment horizontal="center" vertical="center" wrapText="1"/>
      <protection/>
    </xf>
    <xf numFmtId="0" fontId="25" fillId="21" borderId="10" xfId="56" applyFont="1" applyFill="1" applyBorder="1" applyAlignment="1">
      <alignment horizontal="center" vertical="center" wrapText="1"/>
      <protection/>
    </xf>
    <xf numFmtId="165" fontId="21" fillId="0" borderId="0" xfId="59" applyNumberFormat="1" applyFont="1" applyFill="1" applyBorder="1" applyAlignment="1">
      <alignment vertical="center"/>
    </xf>
    <xf numFmtId="164" fontId="2" fillId="17" borderId="11" xfId="56" applyNumberFormat="1" applyFont="1" applyFill="1" applyBorder="1" applyAlignment="1">
      <alignment vertical="center"/>
      <protection/>
    </xf>
    <xf numFmtId="165" fontId="21" fillId="17" borderId="11" xfId="59" applyNumberFormat="1" applyFont="1" applyFill="1" applyBorder="1" applyAlignment="1">
      <alignment vertical="center"/>
    </xf>
    <xf numFmtId="164" fontId="21" fillId="17" borderId="11" xfId="56" applyNumberFormat="1" applyFont="1" applyFill="1" applyBorder="1" applyAlignment="1">
      <alignment vertical="center"/>
      <protection/>
    </xf>
    <xf numFmtId="164" fontId="21" fillId="17" borderId="10" xfId="56" applyNumberFormat="1" applyFont="1" applyFill="1" applyBorder="1" applyAlignment="1">
      <alignment vertical="center"/>
      <protection/>
    </xf>
    <xf numFmtId="0" fontId="2" fillId="0" borderId="0" xfId="56" applyFill="1">
      <alignment/>
      <protection/>
    </xf>
    <xf numFmtId="0" fontId="26" fillId="0" borderId="0" xfId="56" applyFont="1" applyFill="1" applyAlignment="1">
      <alignment vertical="center"/>
      <protection/>
    </xf>
    <xf numFmtId="164" fontId="2" fillId="0" borderId="0" xfId="56" applyNumberFormat="1" applyFont="1" applyFill="1" applyAlignment="1">
      <alignment vertical="center"/>
      <protection/>
    </xf>
    <xf numFmtId="3" fontId="21" fillId="0" borderId="0" xfId="56" applyNumberFormat="1" applyFont="1" applyFill="1" applyAlignment="1">
      <alignment vertical="center"/>
      <protection/>
    </xf>
    <xf numFmtId="165" fontId="27" fillId="0" borderId="0" xfId="59" applyNumberFormat="1" applyFont="1" applyFill="1" applyBorder="1" applyAlignment="1">
      <alignment vertical="center"/>
    </xf>
    <xf numFmtId="164" fontId="27" fillId="17" borderId="12" xfId="56" applyNumberFormat="1" applyFont="1" applyFill="1" applyBorder="1" applyAlignment="1">
      <alignment vertical="center"/>
      <protection/>
    </xf>
    <xf numFmtId="165" fontId="27" fillId="17" borderId="13" xfId="59" applyNumberFormat="1" applyFont="1" applyFill="1" applyBorder="1" applyAlignment="1">
      <alignment vertical="center"/>
    </xf>
    <xf numFmtId="165" fontId="28" fillId="0" borderId="0" xfId="59" applyNumberFormat="1" applyFont="1" applyFill="1" applyBorder="1" applyAlignment="1">
      <alignment vertical="center"/>
    </xf>
    <xf numFmtId="164" fontId="29" fillId="0" borderId="0" xfId="56" applyNumberFormat="1" applyFont="1" applyFill="1" applyBorder="1" applyAlignment="1">
      <alignment vertical="center"/>
      <protection/>
    </xf>
    <xf numFmtId="164" fontId="27" fillId="0" borderId="12" xfId="56" applyNumberFormat="1" applyFont="1" applyFill="1" applyBorder="1" applyAlignment="1">
      <alignment vertical="center"/>
      <protection/>
    </xf>
    <xf numFmtId="164" fontId="30" fillId="0" borderId="0" xfId="56" applyNumberFormat="1" applyFont="1" applyFill="1" applyAlignment="1">
      <alignment vertical="center"/>
      <protection/>
    </xf>
    <xf numFmtId="0" fontId="24" fillId="0" borderId="0" xfId="56" applyFont="1" applyFill="1" applyBorder="1" applyAlignment="1">
      <alignment vertical="center"/>
      <protection/>
    </xf>
    <xf numFmtId="3" fontId="2" fillId="0" borderId="0" xfId="59" applyNumberFormat="1" applyFont="1" applyFill="1" applyBorder="1" applyAlignment="1">
      <alignment/>
    </xf>
    <xf numFmtId="0" fontId="2" fillId="0" borderId="0" xfId="56" applyFill="1" applyBorder="1">
      <alignment/>
      <protection/>
    </xf>
    <xf numFmtId="9" fontId="21" fillId="0" borderId="0" xfId="59" applyFont="1" applyFill="1" applyBorder="1" applyAlignment="1">
      <alignment/>
    </xf>
    <xf numFmtId="0" fontId="34" fillId="0" borderId="0" xfId="0" applyFont="1" applyAlignment="1">
      <alignment/>
    </xf>
    <xf numFmtId="0" fontId="31" fillId="21" borderId="1" xfId="0" applyFont="1" applyFill="1" applyBorder="1" applyAlignment="1">
      <alignment horizontal="center"/>
    </xf>
    <xf numFmtId="165" fontId="31" fillId="0" borderId="1" xfId="59" applyNumberFormat="1" applyFont="1" applyFill="1" applyBorder="1" applyAlignment="1">
      <alignment/>
    </xf>
    <xf numFmtId="0" fontId="32" fillId="21" borderId="1" xfId="0" applyFont="1" applyFill="1" applyBorder="1" applyAlignment="1">
      <alignment horizontal="center" vertical="center" wrapText="1"/>
    </xf>
    <xf numFmtId="10" fontId="31" fillId="0" borderId="1" xfId="59" applyNumberFormat="1" applyFont="1" applyFill="1" applyBorder="1" applyAlignment="1">
      <alignment/>
    </xf>
    <xf numFmtId="164" fontId="31" fillId="0" borderId="1" xfId="59" applyNumberFormat="1" applyFont="1" applyFill="1" applyBorder="1" applyAlignment="1">
      <alignment/>
    </xf>
    <xf numFmtId="165" fontId="31" fillId="0" borderId="1" xfId="59" applyNumberFormat="1" applyFont="1" applyFill="1" applyBorder="1" applyAlignment="1">
      <alignment/>
    </xf>
    <xf numFmtId="165" fontId="31" fillId="2" borderId="1" xfId="59" applyNumberFormat="1" applyFont="1" applyFill="1" applyBorder="1" applyAlignment="1">
      <alignment/>
    </xf>
    <xf numFmtId="0" fontId="39" fillId="0" borderId="0" xfId="56" applyFont="1" applyFill="1">
      <alignment/>
      <protection/>
    </xf>
    <xf numFmtId="0" fontId="40" fillId="0" borderId="0" xfId="56" applyFont="1" applyFill="1">
      <alignment/>
      <protection/>
    </xf>
    <xf numFmtId="0" fontId="26" fillId="0" borderId="11" xfId="56" applyFont="1" applyFill="1" applyBorder="1" applyAlignment="1">
      <alignment vertical="center"/>
      <protection/>
    </xf>
    <xf numFmtId="0" fontId="21" fillId="0" borderId="11" xfId="56" applyFont="1" applyFill="1" applyBorder="1" applyAlignment="1">
      <alignment horizontal="left" vertical="center" indent="1"/>
      <protection/>
    </xf>
    <xf numFmtId="0" fontId="21" fillId="0" borderId="11" xfId="56" applyFont="1" applyFill="1" applyBorder="1" applyAlignment="1">
      <alignment horizontal="left" vertical="center" indent="2"/>
      <protection/>
    </xf>
    <xf numFmtId="0" fontId="26" fillId="0" borderId="14" xfId="56" applyFont="1" applyFill="1" applyBorder="1" applyAlignment="1">
      <alignment vertical="center" wrapText="1"/>
      <protection/>
    </xf>
    <xf numFmtId="0" fontId="41" fillId="0" borderId="0" xfId="56" applyFont="1" applyFill="1" applyBorder="1" applyAlignment="1">
      <alignment vertical="center"/>
      <protection/>
    </xf>
    <xf numFmtId="0" fontId="26" fillId="0" borderId="14" xfId="56" applyFont="1" applyFill="1" applyBorder="1" applyAlignment="1">
      <alignment vertical="center"/>
      <protection/>
    </xf>
    <xf numFmtId="0" fontId="27" fillId="0" borderId="0" xfId="56" applyFont="1" applyFill="1">
      <alignment/>
      <protection/>
    </xf>
    <xf numFmtId="0" fontId="27" fillId="0" borderId="0" xfId="56" applyFont="1">
      <alignment/>
      <protection/>
    </xf>
    <xf numFmtId="0" fontId="23" fillId="0" borderId="0" xfId="56" applyFont="1" applyFill="1" applyAlignment="1">
      <alignment horizontal="center" vertical="center" wrapText="1"/>
      <protection/>
    </xf>
    <xf numFmtId="0" fontId="31" fillId="21" borderId="15" xfId="0" applyFont="1" applyFill="1" applyBorder="1" applyAlignment="1">
      <alignment horizontal="center" vertical="center"/>
    </xf>
    <xf numFmtId="0" fontId="31" fillId="21" borderId="16" xfId="0" applyFont="1" applyFill="1" applyBorder="1" applyAlignment="1">
      <alignment horizontal="center" vertical="center"/>
    </xf>
    <xf numFmtId="0" fontId="31" fillId="21" borderId="17" xfId="0" applyFont="1" applyFill="1" applyBorder="1" applyAlignment="1">
      <alignment horizontal="center" vertical="center"/>
    </xf>
    <xf numFmtId="0" fontId="31" fillId="21" borderId="18" xfId="0" applyFont="1" applyFill="1" applyBorder="1" applyAlignment="1">
      <alignment horizontal="center" vertical="center"/>
    </xf>
    <xf numFmtId="0" fontId="31" fillId="21" borderId="1" xfId="0" applyFont="1" applyFill="1" applyBorder="1" applyAlignment="1">
      <alignment horizontal="center" vertical="center"/>
    </xf>
  </cellXfs>
  <cellStyles count="55">
    <cellStyle name="Normal" xfId="0"/>
    <cellStyle name="%" xfId="15"/>
    <cellStyle name="_Zbiorczy 2008 final" xfId="16"/>
    <cellStyle name="0,0&#13;&#10;NA&#13;&#10;" xfId="17"/>
    <cellStyle name="20% - akcent 1" xfId="18"/>
    <cellStyle name="20% - akcent 2" xfId="19"/>
    <cellStyle name="20% - akcent 3" xfId="20"/>
    <cellStyle name="20% - akcent 4" xfId="21"/>
    <cellStyle name="20% - akcent 5" xfId="22"/>
    <cellStyle name="20% - akcent 6" xfId="23"/>
    <cellStyle name="40% - akcent 1" xfId="24"/>
    <cellStyle name="40% - akcent 2" xfId="25"/>
    <cellStyle name="40% - akcent 3" xfId="26"/>
    <cellStyle name="40% - akcent 4" xfId="27"/>
    <cellStyle name="40% - akcent 5" xfId="28"/>
    <cellStyle name="40% - akcent 6" xfId="29"/>
    <cellStyle name="60% - akcent 1" xfId="30"/>
    <cellStyle name="60% - akcent 2" xfId="31"/>
    <cellStyle name="60% - akcent 3" xfId="32"/>
    <cellStyle name="60% - akcent 4" xfId="33"/>
    <cellStyle name="60% - akcent 5" xfId="34"/>
    <cellStyle name="60% - akcent 6" xfId="35"/>
    <cellStyle name="Akcent 1" xfId="36"/>
    <cellStyle name="Akcent 2" xfId="37"/>
    <cellStyle name="Akcent 3" xfId="38"/>
    <cellStyle name="Akcent 4" xfId="39"/>
    <cellStyle name="Akcent 5" xfId="40"/>
    <cellStyle name="Akcent 6" xfId="41"/>
    <cellStyle name="Dane wejściowe" xfId="42"/>
    <cellStyle name="Dane wyjściowe" xfId="43"/>
    <cellStyle name="Dobre" xfId="44"/>
    <cellStyle name="Comma" xfId="45"/>
    <cellStyle name="Comma [0]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_leasing" xfId="55"/>
    <cellStyle name="Normalny_Leasing market at the end of 2005" xfId="56"/>
    <cellStyle name="Obliczenia" xfId="57"/>
    <cellStyle name="Followed Hyperlink" xfId="58"/>
    <cellStyle name="Percent" xfId="59"/>
    <cellStyle name="Styl 1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ruchomości I połowa 2012</a:t>
            </a:r>
          </a:p>
        </c:rich>
      </c:tx>
      <c:layout>
        <c:manualLayout>
          <c:xMode val="factor"/>
          <c:yMode val="factor"/>
          <c:x val="0.004"/>
          <c:y val="0.68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75"/>
          <c:y val="0.257"/>
          <c:w val="0.702"/>
          <c:h val="0.37175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('wartość ogółem'!$N$11,'wartość ogółem'!$N$20:$N$23)</c:f>
              <c:strCache/>
            </c:strRef>
          </c:cat>
          <c:val>
            <c:numRef>
              <c:f>('wartość ogółem'!$P$11,'wartość ogółem'!$P$20:$P$23)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ruchomości I połowa 2011</a:t>
            </a:r>
          </a:p>
        </c:rich>
      </c:tx>
      <c:layout>
        <c:manualLayout>
          <c:xMode val="factor"/>
          <c:yMode val="factor"/>
          <c:x val="0.08975"/>
          <c:y val="0.8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425"/>
          <c:y val="0.24"/>
          <c:w val="0.6025"/>
          <c:h val="0.496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('wartość ogółem'!$N$11,'wartość ogółem'!$N$20:$N$23)</c:f>
              <c:strCache/>
            </c:strRef>
          </c:cat>
          <c:val>
            <c:numRef>
              <c:f>('wartość ogółem'!$O$11,'wartość ogółem'!$O$20:$O$23)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228600</xdr:colOff>
      <xdr:row>5</xdr:row>
      <xdr:rowOff>38100</xdr:rowOff>
    </xdr:from>
    <xdr:to>
      <xdr:col>29</xdr:col>
      <xdr:colOff>314325</xdr:colOff>
      <xdr:row>31</xdr:row>
      <xdr:rowOff>0</xdr:rowOff>
    </xdr:to>
    <xdr:graphicFrame>
      <xdr:nvGraphicFramePr>
        <xdr:cNvPr id="1" name="Chart 5"/>
        <xdr:cNvGraphicFramePr/>
      </xdr:nvGraphicFramePr>
      <xdr:xfrm>
        <a:off x="21621750" y="1143000"/>
        <a:ext cx="28670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104775</xdr:colOff>
      <xdr:row>6</xdr:row>
      <xdr:rowOff>104775</xdr:rowOff>
    </xdr:from>
    <xdr:to>
      <xdr:col>24</xdr:col>
      <xdr:colOff>76200</xdr:colOff>
      <xdr:row>26</xdr:row>
      <xdr:rowOff>47625</xdr:rowOff>
    </xdr:to>
    <xdr:graphicFrame>
      <xdr:nvGraphicFramePr>
        <xdr:cNvPr id="2" name="Chart 6"/>
        <xdr:cNvGraphicFramePr/>
      </xdr:nvGraphicFramePr>
      <xdr:xfrm>
        <a:off x="17802225" y="1438275"/>
        <a:ext cx="34861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zacunek%20rynku%20leasingu%20%20I%20H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 Le+IL"/>
      <sheetName val="Dane Le"/>
      <sheetName val="Dane IL"/>
      <sheetName val="Machines"/>
      <sheetName val="Dla ZPL"/>
      <sheetName val="Dla ZPL 2"/>
      <sheetName val="2011 wart IL"/>
      <sheetName val="2011 wart Le+IL"/>
      <sheetName val="Sprawdzenie"/>
      <sheetName val="Comp I H  Le"/>
      <sheetName val="Comp cum Le"/>
      <sheetName val="Comp I H IL"/>
      <sheetName val="Comp cum IL"/>
      <sheetName val="Comp I H Le+IL"/>
      <sheetName val="Comp cum Le+IL"/>
      <sheetName val="Comp II Q Le"/>
      <sheetName val="Comp Q Le"/>
      <sheetName val="Comp II Q IL"/>
      <sheetName val="Comp Q IL"/>
      <sheetName val="Comp II Q Le+IL"/>
      <sheetName val="Comp Q Le+IL"/>
      <sheetName val="Korekta IL"/>
      <sheetName val="Korekta Le+IL"/>
      <sheetName val="Ceny Le"/>
      <sheetName val="Average value of the goods Le"/>
      <sheetName val="Ceny IL"/>
      <sheetName val="Average value of the goods  IL"/>
      <sheetName val="Wartości umów Le"/>
      <sheetName val="Value of sectors Le"/>
      <sheetName val="Wartości umów IL"/>
      <sheetName val="Value of sectors IL"/>
      <sheetName val="Real Estate"/>
      <sheetName val="Verification"/>
      <sheetName val="Market Le"/>
      <sheetName val="Market IL"/>
      <sheetName val="Market Le+IL"/>
      <sheetName val="Parameters Le"/>
      <sheetName val="Parameters IL"/>
      <sheetName val="Currrency Le"/>
      <sheetName val="Currrency IL"/>
      <sheetName val="TOP 5"/>
      <sheetName val="Clients"/>
    </sheetNames>
    <sheetDataSet>
      <sheetData sheetId="35">
        <row r="10">
          <cell r="B10">
            <v>1440.9736051482666</v>
          </cell>
          <cell r="C10">
            <v>1797.4911863908196</v>
          </cell>
          <cell r="T10">
            <v>3445.2647966766986</v>
          </cell>
          <cell r="U10">
            <v>3750.1095125495867</v>
          </cell>
        </row>
        <row r="11">
          <cell r="B11">
            <v>499.69143947315024</v>
          </cell>
          <cell r="C11">
            <v>507.7845955748894</v>
          </cell>
          <cell r="T11">
            <v>1103.2312190478115</v>
          </cell>
          <cell r="U11">
            <v>1017.1833353728916</v>
          </cell>
        </row>
        <row r="13">
          <cell r="B13">
            <v>343.89895517091315</v>
          </cell>
          <cell r="C13">
            <v>270.0896483188452</v>
          </cell>
          <cell r="T13">
            <v>738.7364451334379</v>
          </cell>
          <cell r="U13">
            <v>595.5925514573518</v>
          </cell>
        </row>
        <row r="14">
          <cell r="B14">
            <v>797.703791525847</v>
          </cell>
          <cell r="C14">
            <v>835.7753912899193</v>
          </cell>
          <cell r="T14">
            <v>1648.4578594921368</v>
          </cell>
          <cell r="U14">
            <v>1770.1616016052808</v>
          </cell>
        </row>
        <row r="15">
          <cell r="B15">
            <v>339.3010515388776</v>
          </cell>
          <cell r="C15">
            <v>391.5925615416232</v>
          </cell>
          <cell r="T15">
            <v>700.8807865982499</v>
          </cell>
          <cell r="U15">
            <v>821.7815984437201</v>
          </cell>
        </row>
        <row r="16">
          <cell r="B16">
            <v>125.85481653813615</v>
          </cell>
          <cell r="C16">
            <v>151.47879405895972</v>
          </cell>
          <cell r="T16">
            <v>229.8940058170467</v>
          </cell>
          <cell r="U16">
            <v>361.59302058824164</v>
          </cell>
        </row>
        <row r="17">
          <cell r="B17">
            <v>63.386028595212785</v>
          </cell>
          <cell r="C17">
            <v>65.18483173642977</v>
          </cell>
          <cell r="T17">
            <v>155.15414138693293</v>
          </cell>
          <cell r="U17">
            <v>150.47119470619367</v>
          </cell>
        </row>
        <row r="18">
          <cell r="B18">
            <v>2270.54120246088</v>
          </cell>
          <cell r="C18">
            <v>2435.5907521824674</v>
          </cell>
          <cell r="T18">
            <v>5066.172779695608</v>
          </cell>
          <cell r="U18">
            <v>5357.428622069099</v>
          </cell>
        </row>
        <row r="19">
          <cell r="B19">
            <v>115.29766201958626</v>
          </cell>
          <cell r="C19">
            <v>145.97946365430602</v>
          </cell>
          <cell r="T19">
            <v>248.43202597979717</v>
          </cell>
          <cell r="U19">
            <v>291.76348479594026</v>
          </cell>
        </row>
        <row r="20">
          <cell r="B20">
            <v>100.6913142689011</v>
          </cell>
          <cell r="C20">
            <v>163.8616067641684</v>
          </cell>
          <cell r="T20">
            <v>443.42835530327176</v>
          </cell>
          <cell r="U20">
            <v>442.83928016156824</v>
          </cell>
        </row>
        <row r="21">
          <cell r="B21">
            <v>57.166689227668314</v>
          </cell>
          <cell r="C21">
            <v>84.81937939091867</v>
          </cell>
          <cell r="T21">
            <v>132.74232912777444</v>
          </cell>
          <cell r="U21">
            <v>153.95770799781727</v>
          </cell>
        </row>
        <row r="25">
          <cell r="B25">
            <v>479.3886989219104</v>
          </cell>
          <cell r="C25">
            <v>205.2163296471939</v>
          </cell>
          <cell r="T25">
            <v>642.950198913898</v>
          </cell>
          <cell r="U25">
            <v>412.9775275210388</v>
          </cell>
        </row>
        <row r="27">
          <cell r="B27">
            <v>0</v>
          </cell>
          <cell r="C27">
            <v>0</v>
          </cell>
          <cell r="T27">
            <v>0</v>
          </cell>
          <cell r="U27">
            <v>0</v>
          </cell>
        </row>
      </sheetData>
      <sheetData sheetId="36">
        <row r="49">
          <cell r="C49">
            <v>0.12889396372644443</v>
          </cell>
          <cell r="D49">
            <v>42.79006970735005</v>
          </cell>
          <cell r="E49">
            <v>0.1332072761485668</v>
          </cell>
          <cell r="F49">
            <v>46.76011302650253</v>
          </cell>
          <cell r="G49">
            <v>0.09840385888824842</v>
          </cell>
          <cell r="H49">
            <v>31.247417244110874</v>
          </cell>
          <cell r="I49">
            <v>0.13524493247215108</v>
          </cell>
          <cell r="J49">
            <v>45.54844371175258</v>
          </cell>
          <cell r="K49">
            <v>0.20210176666403407</v>
          </cell>
          <cell r="L49">
            <v>93.89931695065093</v>
          </cell>
        </row>
      </sheetData>
      <sheetData sheetId="37">
        <row r="49">
          <cell r="C49">
            <v>0.031485845820227946</v>
          </cell>
          <cell r="D49">
            <v>46.62289696121777</v>
          </cell>
          <cell r="E49">
            <v>0.0521344906754183</v>
          </cell>
          <cell r="F49">
            <v>50.014071730156886</v>
          </cell>
          <cell r="G49">
            <v>0.004793353070684013</v>
          </cell>
          <cell r="H49">
            <v>33.37031395003256</v>
          </cell>
          <cell r="I49">
            <v>0.050202723006308424</v>
          </cell>
          <cell r="J49">
            <v>49.622734356006255</v>
          </cell>
          <cell r="L49">
            <v>44</v>
          </cell>
        </row>
      </sheetData>
      <sheetData sheetId="38">
        <row r="46">
          <cell r="C46">
            <v>0.7587311693371325</v>
          </cell>
          <cell r="D46">
            <v>0.24126883066286753</v>
          </cell>
          <cell r="E46">
            <v>0.6919593235757039</v>
          </cell>
          <cell r="F46">
            <v>0.30804067642429633</v>
          </cell>
          <cell r="G46">
            <v>0.941712533536767</v>
          </cell>
          <cell r="H46">
            <v>0.0582874664632329</v>
          </cell>
          <cell r="I46">
            <v>0.7407675343803231</v>
          </cell>
          <cell r="J46">
            <v>0.2592324656196771</v>
          </cell>
          <cell r="K46">
            <v>0.7645527369163813</v>
          </cell>
          <cell r="L46">
            <v>0.23544726308361877</v>
          </cell>
        </row>
      </sheetData>
      <sheetData sheetId="39">
        <row r="46">
          <cell r="C46">
            <v>0.4841789888197946</v>
          </cell>
          <cell r="D46">
            <v>0.5158210111802053</v>
          </cell>
          <cell r="E46">
            <v>0.9485738485958756</v>
          </cell>
          <cell r="F46">
            <v>0.0514261514041245</v>
          </cell>
          <cell r="G46">
            <v>1</v>
          </cell>
          <cell r="H46">
            <v>0</v>
          </cell>
          <cell r="I46">
            <v>0.9010621781477197</v>
          </cell>
          <cell r="J46">
            <v>0.0989378218522804</v>
          </cell>
          <cell r="K46">
            <v>0</v>
          </cell>
          <cell r="L4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tabSelected="1" zoomScale="85" zoomScaleNormal="85" zoomScalePageLayoutView="0" workbookViewId="0" topLeftCell="A1">
      <selection activeCell="B6" sqref="B6"/>
    </sheetView>
  </sheetViews>
  <sheetFormatPr defaultColWidth="9.00390625" defaultRowHeight="12.75" outlineLevelRow="1"/>
  <cols>
    <col min="1" max="1" width="6.25390625" style="1" customWidth="1"/>
    <col min="2" max="2" width="29.25390625" style="1" customWidth="1"/>
    <col min="3" max="4" width="10.375" style="1" customWidth="1"/>
    <col min="5" max="5" width="7.125" style="1" customWidth="1"/>
    <col min="6" max="6" width="9.00390625" style="1" customWidth="1"/>
    <col min="7" max="7" width="6.25390625" style="1" customWidth="1"/>
    <col min="8" max="8" width="29.875" style="1" customWidth="1"/>
    <col min="9" max="9" width="8.875" style="1" bestFit="1" customWidth="1"/>
    <col min="10" max="10" width="11.125" style="1" customWidth="1"/>
    <col min="11" max="11" width="7.125" style="1" customWidth="1"/>
    <col min="12" max="12" width="9.875" style="1" customWidth="1"/>
    <col min="13" max="13" width="10.00390625" style="1" customWidth="1"/>
    <col min="14" max="14" width="29.75390625" style="3" customWidth="1"/>
    <col min="15" max="15" width="10.25390625" style="3" customWidth="1"/>
    <col min="16" max="16" width="12.125" style="3" customWidth="1"/>
    <col min="17" max="17" width="5.625" style="3" customWidth="1"/>
    <col min="18" max="18" width="10.00390625" style="4" bestFit="1" customWidth="1"/>
    <col min="19" max="19" width="9.00390625" style="3" customWidth="1"/>
    <col min="20" max="20" width="10.375" style="3" customWidth="1"/>
    <col min="21" max="23" width="9.125" style="3" customWidth="1"/>
    <col min="24" max="24" width="8.375" style="3" customWidth="1"/>
    <col min="25" max="25" width="2.375" style="3" customWidth="1"/>
    <col min="26" max="16384" width="9.125" style="3" customWidth="1"/>
  </cols>
  <sheetData>
    <row r="1" spans="2:6" ht="18">
      <c r="B1" s="38" t="s">
        <v>16</v>
      </c>
      <c r="C1" s="38"/>
      <c r="D1" s="38"/>
      <c r="E1" s="38"/>
      <c r="F1" s="38"/>
    </row>
    <row r="3" spans="2:6" ht="20.25">
      <c r="B3" s="39" t="s">
        <v>44</v>
      </c>
      <c r="C3" s="39"/>
      <c r="D3" s="39"/>
      <c r="E3" s="39"/>
      <c r="F3" s="39"/>
    </row>
    <row r="4" ht="18">
      <c r="B4" s="2"/>
    </row>
    <row r="5" spans="1:18" ht="18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6"/>
      <c r="O5" s="27"/>
      <c r="P5" s="27"/>
      <c r="Q5" s="28"/>
      <c r="R5" s="29"/>
    </row>
    <row r="6" ht="18">
      <c r="B6" s="2"/>
    </row>
    <row r="7" spans="1:18" ht="45" customHeight="1">
      <c r="A7" s="5"/>
      <c r="B7" s="3"/>
      <c r="C7" s="48" t="s">
        <v>32</v>
      </c>
      <c r="D7" s="48"/>
      <c r="E7" s="48"/>
      <c r="F7" s="48"/>
      <c r="G7" s="5"/>
      <c r="H7" s="3"/>
      <c r="I7" s="48" t="s">
        <v>33</v>
      </c>
      <c r="J7" s="48"/>
      <c r="K7" s="48"/>
      <c r="L7" s="48"/>
      <c r="M7" s="5"/>
      <c r="O7" s="48" t="s">
        <v>34</v>
      </c>
      <c r="P7" s="48"/>
      <c r="Q7" s="48"/>
      <c r="R7" s="48"/>
    </row>
    <row r="8" spans="1:18" ht="15.75" customHeight="1">
      <c r="A8" s="5"/>
      <c r="B8" s="6"/>
      <c r="C8" s="5"/>
      <c r="D8" s="5"/>
      <c r="E8" s="5"/>
      <c r="F8" s="5"/>
      <c r="G8" s="5"/>
      <c r="H8" s="6"/>
      <c r="I8" s="5"/>
      <c r="J8" s="5"/>
      <c r="K8" s="5"/>
      <c r="L8" s="5"/>
      <c r="M8" s="5"/>
      <c r="N8" s="6"/>
      <c r="O8" s="5"/>
      <c r="P8" s="5"/>
      <c r="Q8" s="5"/>
      <c r="R8" s="5"/>
    </row>
    <row r="9" spans="2:12" ht="12.75">
      <c r="B9" s="3"/>
      <c r="C9" s="3"/>
      <c r="D9" s="3"/>
      <c r="E9" s="3"/>
      <c r="F9" s="4"/>
      <c r="H9" s="3"/>
      <c r="I9" s="3"/>
      <c r="J9" s="3"/>
      <c r="K9" s="3"/>
      <c r="L9" s="4"/>
    </row>
    <row r="10" spans="1:18" ht="22.5">
      <c r="A10" s="7"/>
      <c r="B10" s="3"/>
      <c r="C10" s="8" t="s">
        <v>35</v>
      </c>
      <c r="D10" s="9" t="s">
        <v>36</v>
      </c>
      <c r="E10" s="3"/>
      <c r="F10" s="8" t="s">
        <v>40</v>
      </c>
      <c r="G10" s="7"/>
      <c r="H10" s="3"/>
      <c r="I10" s="8" t="s">
        <v>37</v>
      </c>
      <c r="J10" s="9" t="s">
        <v>38</v>
      </c>
      <c r="K10" s="3"/>
      <c r="L10" s="8" t="s">
        <v>39</v>
      </c>
      <c r="M10" s="7"/>
      <c r="O10" s="8" t="s">
        <v>41</v>
      </c>
      <c r="P10" s="9" t="s">
        <v>42</v>
      </c>
      <c r="R10" s="8" t="s">
        <v>43</v>
      </c>
    </row>
    <row r="11" spans="1:18" ht="12.75">
      <c r="A11" s="10"/>
      <c r="B11" s="40" t="s">
        <v>17</v>
      </c>
      <c r="C11" s="11">
        <f>SUM(C12:C13,C15:C19)</f>
        <v>3610.8096879904037</v>
      </c>
      <c r="D11" s="11">
        <f>SUM(D12:D13,D15:D19)</f>
        <v>4019.3970089114864</v>
      </c>
      <c r="E11" s="3"/>
      <c r="F11" s="12">
        <f aca="true" t="shared" si="0" ref="F11:F23">IF(C11,D11/C11-1,"")</f>
        <v>0.11315670340645445</v>
      </c>
      <c r="G11" s="10"/>
      <c r="H11" s="40" t="s">
        <v>17</v>
      </c>
      <c r="I11" s="11">
        <f>SUM(I12:I13,I15:I19)</f>
        <v>4410.809566161911</v>
      </c>
      <c r="J11" s="11">
        <f>SUM(J12:J13,J15:J19)</f>
        <v>4447.49580581178</v>
      </c>
      <c r="K11" s="3"/>
      <c r="L11" s="12">
        <f aca="true" t="shared" si="1" ref="L11:L23">IF(I11,J11/I11-1,"")</f>
        <v>0.008317348346052356</v>
      </c>
      <c r="M11" s="10"/>
      <c r="N11" s="40" t="s">
        <v>17</v>
      </c>
      <c r="O11" s="11">
        <f>SUM(O12:O13,O15:O19)</f>
        <v>8021.619254152313</v>
      </c>
      <c r="P11" s="11">
        <f>SUM(P12:P13,P15:P19)</f>
        <v>8466.892814723265</v>
      </c>
      <c r="R11" s="12">
        <f aca="true" t="shared" si="2" ref="R11:R23">IF(O11,P11/O11-1,"")</f>
        <v>0.05550918666956939</v>
      </c>
    </row>
    <row r="12" spans="1:18" ht="12.75">
      <c r="A12" s="10"/>
      <c r="B12" s="41" t="s">
        <v>18</v>
      </c>
      <c r="C12" s="13">
        <f>'[1]Market Le+IL'!B10</f>
        <v>1440.9736051482666</v>
      </c>
      <c r="D12" s="13">
        <f>'[1]Market Le+IL'!C10</f>
        <v>1797.4911863908196</v>
      </c>
      <c r="E12" s="4"/>
      <c r="F12" s="12">
        <f t="shared" si="0"/>
        <v>0.24741437314937476</v>
      </c>
      <c r="G12" s="10"/>
      <c r="H12" s="41" t="s">
        <v>18</v>
      </c>
      <c r="I12" s="13">
        <f>O12-C12</f>
        <v>2004.291191528432</v>
      </c>
      <c r="J12" s="13">
        <f>P12-D12</f>
        <v>1952.618326158767</v>
      </c>
      <c r="K12" s="4"/>
      <c r="L12" s="12">
        <f t="shared" si="1"/>
        <v>-0.025781116829765693</v>
      </c>
      <c r="M12" s="10"/>
      <c r="N12" s="41" t="s">
        <v>18</v>
      </c>
      <c r="O12" s="13">
        <f>'[1]Market Le+IL'!T10</f>
        <v>3445.2647966766986</v>
      </c>
      <c r="P12" s="13">
        <f>'[1]Market Le+IL'!U10</f>
        <v>3750.1095125495867</v>
      </c>
      <c r="Q12" s="4"/>
      <c r="R12" s="12">
        <f t="shared" si="2"/>
        <v>0.08848223108045028</v>
      </c>
    </row>
    <row r="13" spans="1:18" ht="12.75">
      <c r="A13" s="10"/>
      <c r="B13" s="41" t="s">
        <v>19</v>
      </c>
      <c r="C13" s="13">
        <f>'[1]Market Le+IL'!B11</f>
        <v>499.69143947315024</v>
      </c>
      <c r="D13" s="13">
        <f>'[1]Market Le+IL'!C11</f>
        <v>507.7845955748894</v>
      </c>
      <c r="E13" s="4"/>
      <c r="F13" s="12">
        <f t="shared" si="0"/>
        <v>0.016196307285696543</v>
      </c>
      <c r="G13" s="10"/>
      <c r="H13" s="41" t="s">
        <v>19</v>
      </c>
      <c r="I13" s="13">
        <f>O13-C13</f>
        <v>603.5397795746612</v>
      </c>
      <c r="J13" s="13">
        <f>P13-D13</f>
        <v>509.3987397980022</v>
      </c>
      <c r="K13" s="4"/>
      <c r="L13" s="12">
        <f t="shared" si="1"/>
        <v>-0.15598149941832162</v>
      </c>
      <c r="M13" s="10"/>
      <c r="N13" s="41" t="s">
        <v>19</v>
      </c>
      <c r="O13" s="13">
        <f>'[1]Market Le+IL'!T11</f>
        <v>1103.2312190478115</v>
      </c>
      <c r="P13" s="13">
        <f>'[1]Market Le+IL'!U11</f>
        <v>1017.1833353728916</v>
      </c>
      <c r="Q13" s="4"/>
      <c r="R13" s="12">
        <f t="shared" si="2"/>
        <v>-0.07799623704375136</v>
      </c>
    </row>
    <row r="14" spans="1:18" ht="12.75">
      <c r="A14" s="10"/>
      <c r="B14" s="41" t="s">
        <v>20</v>
      </c>
      <c r="C14" s="13">
        <f>SUM(C15:C18)</f>
        <v>1606.758614773774</v>
      </c>
      <c r="D14" s="13">
        <f>SUM(D15:D18)</f>
        <v>1648.9363952093474</v>
      </c>
      <c r="E14" s="4"/>
      <c r="F14" s="12">
        <f t="shared" si="0"/>
        <v>0.026250228284297572</v>
      </c>
      <c r="G14" s="10"/>
      <c r="H14" s="41" t="s">
        <v>20</v>
      </c>
      <c r="I14" s="13">
        <f>SUM(I15:I18)</f>
        <v>1711.2104822670972</v>
      </c>
      <c r="J14" s="13">
        <f>SUM(J15:J18)</f>
        <v>1900.1923768852469</v>
      </c>
      <c r="K14" s="4"/>
      <c r="L14" s="12">
        <f t="shared" si="1"/>
        <v>0.1104375508311386</v>
      </c>
      <c r="M14" s="10"/>
      <c r="N14" s="41" t="s">
        <v>20</v>
      </c>
      <c r="O14" s="13">
        <f>SUM(O15:O18)</f>
        <v>3317.969097040871</v>
      </c>
      <c r="P14" s="13">
        <f>SUM(P15:P18)</f>
        <v>3549.1287720945948</v>
      </c>
      <c r="Q14" s="4"/>
      <c r="R14" s="12">
        <f t="shared" si="2"/>
        <v>0.06966902592910929</v>
      </c>
    </row>
    <row r="15" spans="1:18" ht="12.75">
      <c r="A15" s="10"/>
      <c r="B15" s="42" t="s">
        <v>21</v>
      </c>
      <c r="C15" s="13">
        <f>'[1]Market Le+IL'!B13</f>
        <v>343.89895517091315</v>
      </c>
      <c r="D15" s="13">
        <f>'[1]Market Le+IL'!C13</f>
        <v>270.0896483188452</v>
      </c>
      <c r="E15" s="4"/>
      <c r="F15" s="12">
        <f t="shared" si="0"/>
        <v>-0.21462498138555175</v>
      </c>
      <c r="G15" s="10"/>
      <c r="H15" s="42" t="s">
        <v>21</v>
      </c>
      <c r="I15" s="14">
        <f aca="true" t="shared" si="3" ref="I15:I23">O15-C15</f>
        <v>394.8374899625247</v>
      </c>
      <c r="J15" s="14">
        <f aca="true" t="shared" si="4" ref="J15:J23">P15-D15</f>
        <v>325.50290313850655</v>
      </c>
      <c r="K15" s="4"/>
      <c r="L15" s="12">
        <f t="shared" si="1"/>
        <v>-0.17560284569380413</v>
      </c>
      <c r="M15" s="10"/>
      <c r="N15" s="42" t="s">
        <v>21</v>
      </c>
      <c r="O15" s="13">
        <f>'[1]Market Le+IL'!T13</f>
        <v>738.7364451334379</v>
      </c>
      <c r="P15" s="13">
        <f>'[1]Market Le+IL'!U13</f>
        <v>595.5925514573518</v>
      </c>
      <c r="Q15" s="4"/>
      <c r="R15" s="12">
        <f t="shared" si="2"/>
        <v>-0.19376855523925052</v>
      </c>
    </row>
    <row r="16" spans="1:18" ht="12.75">
      <c r="A16" s="10"/>
      <c r="B16" s="42" t="s">
        <v>22</v>
      </c>
      <c r="C16" s="13">
        <f>'[1]Market Le+IL'!B14</f>
        <v>797.703791525847</v>
      </c>
      <c r="D16" s="13">
        <f>'[1]Market Le+IL'!C14</f>
        <v>835.7753912899193</v>
      </c>
      <c r="E16" s="4"/>
      <c r="F16" s="12">
        <f t="shared" si="0"/>
        <v>0.04772648716041439</v>
      </c>
      <c r="G16" s="10"/>
      <c r="H16" s="42" t="s">
        <v>22</v>
      </c>
      <c r="I16" s="14">
        <f t="shared" si="3"/>
        <v>850.7540679662898</v>
      </c>
      <c r="J16" s="14">
        <f t="shared" si="4"/>
        <v>934.3862103153615</v>
      </c>
      <c r="K16" s="4"/>
      <c r="L16" s="12">
        <f t="shared" si="1"/>
        <v>0.09830354681581799</v>
      </c>
      <c r="M16" s="10"/>
      <c r="N16" s="42" t="s">
        <v>22</v>
      </c>
      <c r="O16" s="13">
        <f>'[1]Market Le+IL'!T14</f>
        <v>1648.4578594921368</v>
      </c>
      <c r="P16" s="13">
        <f>'[1]Market Le+IL'!U14</f>
        <v>1770.1616016052808</v>
      </c>
      <c r="Q16" s="4"/>
      <c r="R16" s="12">
        <f t="shared" si="2"/>
        <v>0.07382884640474763</v>
      </c>
    </row>
    <row r="17" spans="1:18" ht="12.75">
      <c r="A17" s="10"/>
      <c r="B17" s="42" t="s">
        <v>23</v>
      </c>
      <c r="C17" s="13">
        <f>'[1]Market Le+IL'!B15</f>
        <v>339.3010515388776</v>
      </c>
      <c r="D17" s="13">
        <f>'[1]Market Le+IL'!C15</f>
        <v>391.5925615416232</v>
      </c>
      <c r="E17" s="4"/>
      <c r="F17" s="12">
        <f t="shared" si="0"/>
        <v>0.15411537855712765</v>
      </c>
      <c r="G17" s="10"/>
      <c r="H17" s="42" t="s">
        <v>23</v>
      </c>
      <c r="I17" s="14">
        <f t="shared" si="3"/>
        <v>361.5797350593723</v>
      </c>
      <c r="J17" s="14">
        <f t="shared" si="4"/>
        <v>430.1890369020969</v>
      </c>
      <c r="K17" s="4"/>
      <c r="L17" s="12">
        <f t="shared" si="1"/>
        <v>0.18974874748292736</v>
      </c>
      <c r="M17" s="10"/>
      <c r="N17" s="42" t="s">
        <v>23</v>
      </c>
      <c r="O17" s="13">
        <f>'[1]Market Le+IL'!T15</f>
        <v>700.8807865982499</v>
      </c>
      <c r="P17" s="13">
        <f>'[1]Market Le+IL'!U15</f>
        <v>821.7815984437201</v>
      </c>
      <c r="Q17" s="4"/>
      <c r="R17" s="12">
        <f t="shared" si="2"/>
        <v>0.17249839652798404</v>
      </c>
    </row>
    <row r="18" spans="1:18" ht="12.75">
      <c r="A18" s="10"/>
      <c r="B18" s="42" t="s">
        <v>24</v>
      </c>
      <c r="C18" s="13">
        <f>'[1]Market Le+IL'!B16</f>
        <v>125.85481653813615</v>
      </c>
      <c r="D18" s="13">
        <f>'[1]Market Le+IL'!C16</f>
        <v>151.47879405895972</v>
      </c>
      <c r="E18" s="4"/>
      <c r="F18" s="12">
        <f t="shared" si="0"/>
        <v>0.20359949841934788</v>
      </c>
      <c r="G18" s="10"/>
      <c r="H18" s="42" t="s">
        <v>24</v>
      </c>
      <c r="I18" s="13">
        <f t="shared" si="3"/>
        <v>104.03918927891054</v>
      </c>
      <c r="J18" s="13">
        <f t="shared" si="4"/>
        <v>210.11422652928192</v>
      </c>
      <c r="K18" s="4"/>
      <c r="L18" s="12">
        <f t="shared" si="1"/>
        <v>1.0195680876174755</v>
      </c>
      <c r="M18" s="10"/>
      <c r="N18" s="42" t="s">
        <v>24</v>
      </c>
      <c r="O18" s="13">
        <f>'[1]Market Le+IL'!T16</f>
        <v>229.8940058170467</v>
      </c>
      <c r="P18" s="13">
        <f>'[1]Market Le+IL'!U16</f>
        <v>361.59302058824164</v>
      </c>
      <c r="Q18" s="4"/>
      <c r="R18" s="12">
        <f t="shared" si="2"/>
        <v>0.5728684151773975</v>
      </c>
    </row>
    <row r="19" spans="1:18" ht="12.75">
      <c r="A19" s="10"/>
      <c r="B19" s="41" t="s">
        <v>25</v>
      </c>
      <c r="C19" s="13">
        <f>'[1]Market Le+IL'!B17</f>
        <v>63.386028595212785</v>
      </c>
      <c r="D19" s="13">
        <f>'[1]Market Le+IL'!C17</f>
        <v>65.18483173642977</v>
      </c>
      <c r="E19" s="4"/>
      <c r="F19" s="12">
        <f t="shared" si="0"/>
        <v>0.028378543049356386</v>
      </c>
      <c r="G19" s="10"/>
      <c r="H19" s="41" t="s">
        <v>25</v>
      </c>
      <c r="I19" s="13">
        <f t="shared" si="3"/>
        <v>91.76811279172014</v>
      </c>
      <c r="J19" s="13">
        <f t="shared" si="4"/>
        <v>85.2863629697639</v>
      </c>
      <c r="K19" s="4"/>
      <c r="L19" s="12">
        <f t="shared" si="1"/>
        <v>-0.07063183086991698</v>
      </c>
      <c r="M19" s="10"/>
      <c r="N19" s="41" t="s">
        <v>25</v>
      </c>
      <c r="O19" s="13">
        <f>'[1]Market Le+IL'!T17</f>
        <v>155.15414138693293</v>
      </c>
      <c r="P19" s="13">
        <f>'[1]Market Le+IL'!U17</f>
        <v>150.47119470619367</v>
      </c>
      <c r="Q19" s="4"/>
      <c r="R19" s="12">
        <f t="shared" si="2"/>
        <v>-0.030182543881059787</v>
      </c>
    </row>
    <row r="20" spans="1:18" ht="12.75">
      <c r="A20" s="10"/>
      <c r="B20" s="40" t="s">
        <v>1</v>
      </c>
      <c r="C20" s="11">
        <f>'[1]Market Le+IL'!B18</f>
        <v>2270.54120246088</v>
      </c>
      <c r="D20" s="11">
        <f>'[1]Market Le+IL'!C18</f>
        <v>2435.5907521824674</v>
      </c>
      <c r="E20" s="3"/>
      <c r="F20" s="12">
        <f t="shared" si="0"/>
        <v>0.07269172193074569</v>
      </c>
      <c r="G20" s="10"/>
      <c r="H20" s="40" t="s">
        <v>1</v>
      </c>
      <c r="I20" s="11">
        <f t="shared" si="3"/>
        <v>2795.6315772347284</v>
      </c>
      <c r="J20" s="11">
        <f t="shared" si="4"/>
        <v>2921.837869886632</v>
      </c>
      <c r="K20" s="3"/>
      <c r="L20" s="12">
        <f t="shared" si="1"/>
        <v>0.04514410757111964</v>
      </c>
      <c r="M20" s="10"/>
      <c r="N20" s="40" t="s">
        <v>1</v>
      </c>
      <c r="O20" s="11">
        <f>'[1]Market Le+IL'!T18</f>
        <v>5066.172779695608</v>
      </c>
      <c r="P20" s="11">
        <f>'[1]Market Le+IL'!U18</f>
        <v>5357.428622069099</v>
      </c>
      <c r="R20" s="12">
        <f t="shared" si="2"/>
        <v>0.057490309754297586</v>
      </c>
    </row>
    <row r="21" spans="1:18" ht="12.75">
      <c r="A21" s="10"/>
      <c r="B21" s="40" t="s">
        <v>0</v>
      </c>
      <c r="C21" s="11">
        <f>'[1]Market Le+IL'!B19</f>
        <v>115.29766201958626</v>
      </c>
      <c r="D21" s="11">
        <f>'[1]Market Le+IL'!C19</f>
        <v>145.97946365430602</v>
      </c>
      <c r="E21" s="3"/>
      <c r="F21" s="12">
        <f t="shared" si="0"/>
        <v>0.26610948650032196</v>
      </c>
      <c r="G21" s="10"/>
      <c r="H21" s="40" t="s">
        <v>0</v>
      </c>
      <c r="I21" s="11">
        <f t="shared" si="3"/>
        <v>133.13436396021092</v>
      </c>
      <c r="J21" s="11">
        <f t="shared" si="4"/>
        <v>145.78402114163424</v>
      </c>
      <c r="K21" s="3"/>
      <c r="L21" s="12">
        <f t="shared" si="1"/>
        <v>0.09501421575277025</v>
      </c>
      <c r="M21" s="10"/>
      <c r="N21" s="40" t="s">
        <v>0</v>
      </c>
      <c r="O21" s="11">
        <f>'[1]Market Le+IL'!T19</f>
        <v>248.43202597979717</v>
      </c>
      <c r="P21" s="11">
        <f>'[1]Market Le+IL'!U19</f>
        <v>291.76348479594026</v>
      </c>
      <c r="R21" s="12">
        <f t="shared" si="2"/>
        <v>0.17441977798654218</v>
      </c>
    </row>
    <row r="22" spans="1:18" ht="12.75">
      <c r="A22" s="10"/>
      <c r="B22" s="40" t="s">
        <v>26</v>
      </c>
      <c r="C22" s="11">
        <f>'[1]Market Le+IL'!B20</f>
        <v>100.6913142689011</v>
      </c>
      <c r="D22" s="11">
        <f>'[1]Market Le+IL'!C20</f>
        <v>163.8616067641684</v>
      </c>
      <c r="E22" s="3"/>
      <c r="F22" s="12">
        <f t="shared" si="0"/>
        <v>0.6273658552769303</v>
      </c>
      <c r="G22" s="10"/>
      <c r="H22" s="40" t="s">
        <v>26</v>
      </c>
      <c r="I22" s="11">
        <f t="shared" si="3"/>
        <v>342.7370410343707</v>
      </c>
      <c r="J22" s="11">
        <f t="shared" si="4"/>
        <v>278.9776733973998</v>
      </c>
      <c r="K22" s="3"/>
      <c r="L22" s="12">
        <f t="shared" si="1"/>
        <v>-0.18602998801806447</v>
      </c>
      <c r="M22" s="10"/>
      <c r="N22" s="40" t="s">
        <v>26</v>
      </c>
      <c r="O22" s="11">
        <f>'[1]Market Le+IL'!T20</f>
        <v>443.42835530327176</v>
      </c>
      <c r="P22" s="11">
        <f>'[1]Market Le+IL'!U20</f>
        <v>442.83928016156824</v>
      </c>
      <c r="R22" s="12">
        <f t="shared" si="2"/>
        <v>-0.001328456186119653</v>
      </c>
    </row>
    <row r="23" spans="1:18" ht="12.75">
      <c r="A23" s="10"/>
      <c r="B23" s="40" t="s">
        <v>25</v>
      </c>
      <c r="C23" s="11">
        <f>'[1]Market Le+IL'!B21</f>
        <v>57.166689227668314</v>
      </c>
      <c r="D23" s="11">
        <f>'[1]Market Le+IL'!C21</f>
        <v>84.81937939091867</v>
      </c>
      <c r="E23" s="3"/>
      <c r="F23" s="12">
        <f t="shared" si="0"/>
        <v>0.4837203367353069</v>
      </c>
      <c r="G23" s="10"/>
      <c r="H23" s="40" t="s">
        <v>25</v>
      </c>
      <c r="I23" s="11">
        <f t="shared" si="3"/>
        <v>75.57563990010613</v>
      </c>
      <c r="J23" s="11">
        <f t="shared" si="4"/>
        <v>69.1383286068986</v>
      </c>
      <c r="K23" s="3"/>
      <c r="L23" s="12">
        <f t="shared" si="1"/>
        <v>-0.08517706633666877</v>
      </c>
      <c r="M23" s="10"/>
      <c r="N23" s="40" t="s">
        <v>25</v>
      </c>
      <c r="O23" s="11">
        <f>'[1]Market Le+IL'!T21</f>
        <v>132.74232912777444</v>
      </c>
      <c r="P23" s="11">
        <f>'[1]Market Le+IL'!U21</f>
        <v>153.95770799781727</v>
      </c>
      <c r="R23" s="12">
        <f t="shared" si="2"/>
        <v>0.15982376540659793</v>
      </c>
    </row>
    <row r="24" spans="1:18" ht="11.25" customHeight="1" thickBot="1">
      <c r="A24" s="15"/>
      <c r="B24" s="16"/>
      <c r="C24" s="17"/>
      <c r="D24" s="17"/>
      <c r="E24" s="3"/>
      <c r="F24" s="18"/>
      <c r="G24" s="15"/>
      <c r="H24" s="16"/>
      <c r="I24" s="3"/>
      <c r="J24" s="3"/>
      <c r="K24" s="3"/>
      <c r="L24" s="18"/>
      <c r="M24" s="15"/>
      <c r="N24" s="16"/>
      <c r="O24" s="17"/>
      <c r="P24" s="17"/>
      <c r="R24" s="18"/>
    </row>
    <row r="25" spans="1:18" ht="16.5" thickBot="1">
      <c r="A25" s="19"/>
      <c r="B25" s="43" t="s">
        <v>28</v>
      </c>
      <c r="C25" s="20">
        <f>C11+C20+C21+C22+C23</f>
        <v>6154.5065559674385</v>
      </c>
      <c r="D25" s="20">
        <f>D11+D20+D21+D22+D23</f>
        <v>6849.648210903347</v>
      </c>
      <c r="E25" s="3"/>
      <c r="F25" s="21">
        <f>IF(C25,D25/C25-1,"")</f>
        <v>0.11294839783083765</v>
      </c>
      <c r="G25" s="19"/>
      <c r="H25" s="43" t="s">
        <v>28</v>
      </c>
      <c r="I25" s="20">
        <f>I11+I20+I21+I22+I23</f>
        <v>7757.888188291328</v>
      </c>
      <c r="J25" s="20">
        <f>J11+J20+J21+J22+J23</f>
        <v>7863.233698844344</v>
      </c>
      <c r="K25" s="3"/>
      <c r="L25" s="21">
        <f>IF(I25,J25/I25-1,"")</f>
        <v>0.01357914782943248</v>
      </c>
      <c r="M25" s="19"/>
      <c r="N25" s="43" t="s">
        <v>28</v>
      </c>
      <c r="O25" s="20">
        <f>SUM(O11,O20:O23)</f>
        <v>13912.394744258763</v>
      </c>
      <c r="P25" s="20">
        <f>SUM(P11,P20:P23)</f>
        <v>14712.88190974769</v>
      </c>
      <c r="R25" s="21">
        <f>IF(O25,P25/O25-1,"")</f>
        <v>0.057537697873276894</v>
      </c>
    </row>
    <row r="26" spans="1:18" s="15" customFormat="1" ht="6" customHeight="1" thickBot="1">
      <c r="A26" s="22"/>
      <c r="B26" s="44"/>
      <c r="C26" s="17"/>
      <c r="D26" s="17"/>
      <c r="F26" s="18"/>
      <c r="G26" s="22"/>
      <c r="H26" s="44"/>
      <c r="I26" s="23"/>
      <c r="J26" s="23"/>
      <c r="L26" s="18"/>
      <c r="M26" s="22"/>
      <c r="N26" s="44"/>
      <c r="O26" s="17"/>
      <c r="P26" s="17"/>
      <c r="R26" s="18"/>
    </row>
    <row r="27" spans="1:18" ht="16.5" customHeight="1" outlineLevel="1" thickBot="1">
      <c r="A27" s="15"/>
      <c r="B27" s="45" t="s">
        <v>29</v>
      </c>
      <c r="C27" s="20">
        <f>'[1]Market Le+IL'!B25</f>
        <v>479.3886989219104</v>
      </c>
      <c r="D27" s="20">
        <f>'[1]Market Le+IL'!C25</f>
        <v>205.2163296471939</v>
      </c>
      <c r="E27" s="3"/>
      <c r="F27" s="21">
        <f>IF(C27,D27/C27-1,"")</f>
        <v>-0.571920802245231</v>
      </c>
      <c r="G27" s="15"/>
      <c r="H27" s="45" t="s">
        <v>29</v>
      </c>
      <c r="I27" s="24">
        <f>O27-C27</f>
        <v>163.5614999919876</v>
      </c>
      <c r="J27" s="24">
        <f>P27-D27</f>
        <v>207.76119787384488</v>
      </c>
      <c r="K27" s="3"/>
      <c r="L27" s="21">
        <f>IF(I27,J27/I27-1,"")</f>
        <v>0.2702328963969056</v>
      </c>
      <c r="M27" s="15"/>
      <c r="N27" s="45" t="s">
        <v>29</v>
      </c>
      <c r="O27" s="20">
        <f>'[1]Market Le+IL'!T25</f>
        <v>642.950198913898</v>
      </c>
      <c r="P27" s="20">
        <f>'[1]Market Le+IL'!U25</f>
        <v>412.9775275210388</v>
      </c>
      <c r="R27" s="21">
        <f>IF(O27,P27/O27-1,"")</f>
        <v>-0.35768349054303117</v>
      </c>
    </row>
    <row r="28" spans="1:18" s="15" customFormat="1" ht="6" customHeight="1">
      <c r="A28" s="22"/>
      <c r="B28" s="44"/>
      <c r="C28" s="17"/>
      <c r="D28" s="17"/>
      <c r="F28" s="18"/>
      <c r="G28" s="22"/>
      <c r="H28" s="44"/>
      <c r="I28" s="23"/>
      <c r="J28" s="23"/>
      <c r="L28" s="18"/>
      <c r="M28" s="22"/>
      <c r="N28" s="44"/>
      <c r="O28" s="17"/>
      <c r="P28" s="17"/>
      <c r="R28" s="18"/>
    </row>
    <row r="29" spans="1:18" ht="12.75">
      <c r="A29" s="10"/>
      <c r="B29" s="40" t="s">
        <v>27</v>
      </c>
      <c r="C29" s="11">
        <f>'[1]Market Le+IL'!B27</f>
        <v>0</v>
      </c>
      <c r="D29" s="11">
        <f>'[1]Market Le+IL'!C27</f>
        <v>0</v>
      </c>
      <c r="E29" s="3"/>
      <c r="F29" s="12">
        <f>IF(C29,D29/C29-1,"")</f>
      </c>
      <c r="G29" s="10"/>
      <c r="H29" s="40" t="s">
        <v>27</v>
      </c>
      <c r="I29" s="11">
        <f>O29-C29</f>
        <v>0</v>
      </c>
      <c r="J29" s="11">
        <f>P29-D29</f>
        <v>0</v>
      </c>
      <c r="K29" s="3"/>
      <c r="L29" s="12">
        <f>IF(I29,J29/I29-1,"")</f>
      </c>
      <c r="M29" s="10"/>
      <c r="N29" s="40" t="s">
        <v>27</v>
      </c>
      <c r="O29" s="11">
        <f>'[1]Market Le+IL'!T27</f>
        <v>0</v>
      </c>
      <c r="P29" s="11">
        <f>'[1]Market Le+IL'!U27</f>
        <v>0</v>
      </c>
      <c r="R29" s="12">
        <f>IF(O29,P29/O29-1,"")</f>
      </c>
    </row>
    <row r="30" spans="1:18" s="15" customFormat="1" ht="6" customHeight="1" outlineLevel="1" thickBot="1">
      <c r="A30" s="22"/>
      <c r="B30" s="16"/>
      <c r="C30" s="25"/>
      <c r="D30" s="25"/>
      <c r="F30" s="18"/>
      <c r="G30" s="22"/>
      <c r="H30" s="16"/>
      <c r="I30" s="17"/>
      <c r="J30" s="17"/>
      <c r="L30" s="18"/>
      <c r="M30" s="22"/>
      <c r="N30" s="16"/>
      <c r="O30" s="17"/>
      <c r="P30" s="17"/>
      <c r="R30" s="18"/>
    </row>
    <row r="31" spans="1:18" ht="16.5" customHeight="1" outlineLevel="1" collapsed="1" thickBot="1">
      <c r="A31" s="15"/>
      <c r="B31" s="45" t="s">
        <v>30</v>
      </c>
      <c r="C31" s="20">
        <f>C25+C27</f>
        <v>6633.8952548893485</v>
      </c>
      <c r="D31" s="20">
        <f>D25+D27</f>
        <v>7054.86454055054</v>
      </c>
      <c r="E31" s="3"/>
      <c r="F31" s="21">
        <f>IF(C31,D31/C31-1,"")</f>
        <v>0.06345733079685378</v>
      </c>
      <c r="G31" s="15"/>
      <c r="H31" s="45" t="s">
        <v>30</v>
      </c>
      <c r="I31" s="20">
        <f>I25+I27</f>
        <v>7921.4496882833155</v>
      </c>
      <c r="J31" s="20">
        <f>J25+J27</f>
        <v>8070.994896718189</v>
      </c>
      <c r="K31" s="3"/>
      <c r="L31" s="21">
        <f>IF(I31,J31/I31-1,"")</f>
        <v>0.018878515211182556</v>
      </c>
      <c r="M31" s="15"/>
      <c r="N31" s="45" t="s">
        <v>30</v>
      </c>
      <c r="O31" s="20">
        <f>O25+O27</f>
        <v>14555.344943172662</v>
      </c>
      <c r="P31" s="20">
        <f>P25+P27</f>
        <v>15125.85943726873</v>
      </c>
      <c r="R31" s="21">
        <f>IF(O31,P31/O31-1,"")</f>
        <v>0.03919621941791718</v>
      </c>
    </row>
    <row r="34" spans="1:13" s="47" customFormat="1" ht="15.75">
      <c r="A34" s="46"/>
      <c r="B34" s="46" t="s">
        <v>31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</sheetData>
  <sheetProtection/>
  <mergeCells count="3">
    <mergeCell ref="C7:F7"/>
    <mergeCell ref="I7:L7"/>
    <mergeCell ref="O7:R7"/>
  </mergeCells>
  <printOptions/>
  <pageMargins left="0.43" right="0.43" top="0.39" bottom="0.5118110236220472" header="0.5118110236220472" footer="0.5118110236220472"/>
  <pageSetup fitToHeight="1" fitToWidth="1" horizontalDpi="300" verticalDpi="300" orientation="landscape" paperSize="9" scale="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0"/>
  <sheetViews>
    <sheetView zoomScalePageLayoutView="0" workbookViewId="0" topLeftCell="A1">
      <selection activeCell="H34" sqref="H34"/>
    </sheetView>
  </sheetViews>
  <sheetFormatPr defaultColWidth="9.00390625" defaultRowHeight="12.75"/>
  <cols>
    <col min="2" max="2" width="19.875" style="0" customWidth="1"/>
    <col min="4" max="4" width="9.375" style="0" customWidth="1"/>
    <col min="11" max="11" width="9.875" style="0" customWidth="1"/>
  </cols>
  <sheetData>
    <row r="1" ht="20.25">
      <c r="B1" s="30" t="s">
        <v>3</v>
      </c>
    </row>
    <row r="3" spans="2:12" ht="12.75">
      <c r="B3" s="53" t="s">
        <v>4</v>
      </c>
      <c r="C3" s="53" t="s">
        <v>5</v>
      </c>
      <c r="D3" s="53"/>
      <c r="E3" s="53" t="s">
        <v>6</v>
      </c>
      <c r="F3" s="53"/>
      <c r="G3" s="53" t="s">
        <v>0</v>
      </c>
      <c r="H3" s="53"/>
      <c r="I3" s="53" t="s">
        <v>7</v>
      </c>
      <c r="J3" s="53"/>
      <c r="K3" s="53" t="s">
        <v>8</v>
      </c>
      <c r="L3" s="53"/>
    </row>
    <row r="4" spans="2:12" ht="12.75">
      <c r="B4" s="53"/>
      <c r="C4" s="31" t="s">
        <v>9</v>
      </c>
      <c r="D4" s="31" t="s">
        <v>2</v>
      </c>
      <c r="E4" s="31" t="s">
        <v>9</v>
      </c>
      <c r="F4" s="31" t="s">
        <v>2</v>
      </c>
      <c r="G4" s="31" t="s">
        <v>9</v>
      </c>
      <c r="H4" s="31" t="s">
        <v>2</v>
      </c>
      <c r="I4" s="31" t="s">
        <v>9</v>
      </c>
      <c r="J4" s="31" t="s">
        <v>2</v>
      </c>
      <c r="K4" s="31" t="s">
        <v>9</v>
      </c>
      <c r="L4" s="31" t="s">
        <v>2</v>
      </c>
    </row>
    <row r="5" spans="2:12" ht="12.75">
      <c r="B5" s="31" t="s">
        <v>10</v>
      </c>
      <c r="C5" s="32">
        <f>'[1]Currrency Le'!C46</f>
        <v>0.7587311693371325</v>
      </c>
      <c r="D5" s="32">
        <f>'[1]Currrency Le'!D46</f>
        <v>0.24126883066286753</v>
      </c>
      <c r="E5" s="32">
        <f>'[1]Currrency Le'!E46</f>
        <v>0.6919593235757039</v>
      </c>
      <c r="F5" s="32">
        <f>'[1]Currrency Le'!F46</f>
        <v>0.30804067642429633</v>
      </c>
      <c r="G5" s="32">
        <f>'[1]Currrency Le'!G46</f>
        <v>0.941712533536767</v>
      </c>
      <c r="H5" s="32">
        <f>'[1]Currrency Le'!H46</f>
        <v>0.0582874664632329</v>
      </c>
      <c r="I5" s="32">
        <f>'[1]Currrency Le'!I46</f>
        <v>0.7407675343803231</v>
      </c>
      <c r="J5" s="32">
        <f>'[1]Currrency Le'!J46</f>
        <v>0.2592324656196771</v>
      </c>
      <c r="K5" s="32">
        <f>'[1]Currrency Le'!K46</f>
        <v>0.7645527369163813</v>
      </c>
      <c r="L5" s="32">
        <f>'[1]Currrency Le'!L46</f>
        <v>0.23544726308361877</v>
      </c>
    </row>
    <row r="6" spans="2:12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2.75">
      <c r="B8" s="53" t="s">
        <v>11</v>
      </c>
      <c r="C8" s="53" t="s">
        <v>5</v>
      </c>
      <c r="D8" s="53"/>
      <c r="E8" s="53" t="s">
        <v>6</v>
      </c>
      <c r="F8" s="53"/>
      <c r="G8" s="53" t="s">
        <v>0</v>
      </c>
      <c r="H8" s="53"/>
      <c r="I8" s="53" t="s">
        <v>7</v>
      </c>
      <c r="J8" s="53"/>
      <c r="K8" s="53" t="s">
        <v>8</v>
      </c>
      <c r="L8" s="53"/>
    </row>
    <row r="9" spans="2:12" ht="12.75">
      <c r="B9" s="53"/>
      <c r="C9" s="31" t="s">
        <v>9</v>
      </c>
      <c r="D9" s="31" t="s">
        <v>2</v>
      </c>
      <c r="E9" s="31" t="s">
        <v>9</v>
      </c>
      <c r="F9" s="31" t="s">
        <v>2</v>
      </c>
      <c r="G9" s="31" t="s">
        <v>9</v>
      </c>
      <c r="H9" s="31" t="s">
        <v>2</v>
      </c>
      <c r="I9" s="31" t="s">
        <v>9</v>
      </c>
      <c r="J9" s="31" t="s">
        <v>2</v>
      </c>
      <c r="K9" s="31" t="s">
        <v>9</v>
      </c>
      <c r="L9" s="31" t="s">
        <v>2</v>
      </c>
    </row>
    <row r="10" spans="2:12" ht="12.75">
      <c r="B10" s="31" t="s">
        <v>10</v>
      </c>
      <c r="C10" s="32">
        <f>'[1]Currrency IL'!C46</f>
        <v>0.4841789888197946</v>
      </c>
      <c r="D10" s="32">
        <f>'[1]Currrency IL'!D46</f>
        <v>0.5158210111802053</v>
      </c>
      <c r="E10" s="32">
        <f>'[1]Currrency IL'!E46</f>
        <v>0.9485738485958756</v>
      </c>
      <c r="F10" s="32">
        <f>'[1]Currrency IL'!F46</f>
        <v>0.0514261514041245</v>
      </c>
      <c r="G10" s="32">
        <f>'[1]Currrency IL'!G46</f>
        <v>1</v>
      </c>
      <c r="H10" s="32">
        <f>'[1]Currrency IL'!H46</f>
        <v>0</v>
      </c>
      <c r="I10" s="32">
        <f>'[1]Currrency IL'!I46</f>
        <v>0.9010621781477197</v>
      </c>
      <c r="J10" s="32">
        <f>'[1]Currrency IL'!J46</f>
        <v>0.0989378218522804</v>
      </c>
      <c r="K10" s="32">
        <f>'[1]Currrency IL'!K46</f>
        <v>0</v>
      </c>
      <c r="L10" s="32">
        <f>'[1]Currrency IL'!L46</f>
        <v>1</v>
      </c>
    </row>
    <row r="11" spans="2:12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2.75">
      <c r="B13" s="51" t="s">
        <v>12</v>
      </c>
      <c r="C13" s="49" t="s">
        <v>5</v>
      </c>
      <c r="D13" s="50"/>
      <c r="E13" s="49" t="s">
        <v>6</v>
      </c>
      <c r="F13" s="50"/>
      <c r="G13" s="49" t="s">
        <v>0</v>
      </c>
      <c r="H13" s="50"/>
      <c r="I13" s="49" t="s">
        <v>7</v>
      </c>
      <c r="J13" s="50"/>
      <c r="K13" s="49" t="s">
        <v>8</v>
      </c>
      <c r="L13" s="50"/>
    </row>
    <row r="14" spans="2:12" ht="22.5">
      <c r="B14" s="52"/>
      <c r="C14" s="33" t="s">
        <v>13</v>
      </c>
      <c r="D14" s="33" t="s">
        <v>14</v>
      </c>
      <c r="E14" s="33" t="s">
        <v>13</v>
      </c>
      <c r="F14" s="33" t="s">
        <v>14</v>
      </c>
      <c r="G14" s="33" t="s">
        <v>13</v>
      </c>
      <c r="H14" s="33" t="s">
        <v>14</v>
      </c>
      <c r="I14" s="33" t="s">
        <v>13</v>
      </c>
      <c r="J14" s="33" t="s">
        <v>14</v>
      </c>
      <c r="K14" s="33" t="s">
        <v>13</v>
      </c>
      <c r="L14" s="33" t="s">
        <v>14</v>
      </c>
    </row>
    <row r="15" spans="2:12" ht="12.75">
      <c r="B15" s="31" t="s">
        <v>10</v>
      </c>
      <c r="C15" s="34">
        <f>'[1]Parameters Le'!C49</f>
        <v>0.12889396372644443</v>
      </c>
      <c r="D15" s="35">
        <f>'[1]Parameters Le'!D49</f>
        <v>42.79006970735005</v>
      </c>
      <c r="E15" s="34">
        <f>'[1]Parameters Le'!E49</f>
        <v>0.1332072761485668</v>
      </c>
      <c r="F15" s="35">
        <f>'[1]Parameters Le'!F49</f>
        <v>46.76011302650253</v>
      </c>
      <c r="G15" s="34">
        <f>'[1]Parameters Le'!G49</f>
        <v>0.09840385888824842</v>
      </c>
      <c r="H15" s="35">
        <f>'[1]Parameters Le'!H49</f>
        <v>31.247417244110874</v>
      </c>
      <c r="I15" s="34">
        <f>'[1]Parameters Le'!I49</f>
        <v>0.13524493247215108</v>
      </c>
      <c r="J15" s="35">
        <f>'[1]Parameters Le'!J49</f>
        <v>45.54844371175258</v>
      </c>
      <c r="K15" s="34">
        <f>'[1]Parameters Le'!K49</f>
        <v>0.20210176666403407</v>
      </c>
      <c r="L15" s="35">
        <f>'[1]Parameters Le'!L49</f>
        <v>93.89931695065093</v>
      </c>
    </row>
    <row r="16" spans="2:1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2.75">
      <c r="B18" s="51" t="s">
        <v>15</v>
      </c>
      <c r="C18" s="49" t="s">
        <v>5</v>
      </c>
      <c r="D18" s="50"/>
      <c r="E18" s="49" t="s">
        <v>6</v>
      </c>
      <c r="F18" s="50"/>
      <c r="G18" s="49" t="s">
        <v>0</v>
      </c>
      <c r="H18" s="50"/>
      <c r="I18" s="49" t="s">
        <v>7</v>
      </c>
      <c r="J18" s="50"/>
      <c r="K18" s="49" t="s">
        <v>8</v>
      </c>
      <c r="L18" s="50"/>
    </row>
    <row r="19" spans="2:12" ht="22.5">
      <c r="B19" s="52"/>
      <c r="C19" s="33" t="s">
        <v>13</v>
      </c>
      <c r="D19" s="33" t="s">
        <v>14</v>
      </c>
      <c r="E19" s="33" t="s">
        <v>13</v>
      </c>
      <c r="F19" s="33" t="s">
        <v>14</v>
      </c>
      <c r="G19" s="33" t="s">
        <v>13</v>
      </c>
      <c r="H19" s="33" t="s">
        <v>14</v>
      </c>
      <c r="I19" s="33" t="s">
        <v>13</v>
      </c>
      <c r="J19" s="33" t="s">
        <v>14</v>
      </c>
      <c r="K19" s="33" t="s">
        <v>13</v>
      </c>
      <c r="L19" s="33" t="s">
        <v>14</v>
      </c>
    </row>
    <row r="20" spans="2:12" ht="12.75">
      <c r="B20" s="31" t="s">
        <v>10</v>
      </c>
      <c r="C20" s="36">
        <f>'[1]Parameters IL'!C49</f>
        <v>0.031485845820227946</v>
      </c>
      <c r="D20" s="35">
        <f>'[1]Parameters IL'!D49</f>
        <v>46.62289696121777</v>
      </c>
      <c r="E20" s="36">
        <f>'[1]Parameters IL'!E49</f>
        <v>0.0521344906754183</v>
      </c>
      <c r="F20" s="35">
        <f>'[1]Parameters IL'!F49</f>
        <v>50.014071730156886</v>
      </c>
      <c r="G20" s="36">
        <f>'[1]Parameters IL'!G49</f>
        <v>0.004793353070684013</v>
      </c>
      <c r="H20" s="35">
        <f>'[1]Parameters IL'!H49</f>
        <v>33.37031395003256</v>
      </c>
      <c r="I20" s="36">
        <f>'[1]Parameters IL'!I49</f>
        <v>0.050202723006308424</v>
      </c>
      <c r="J20" s="35">
        <f>'[1]Parameters IL'!J49</f>
        <v>49.622734356006255</v>
      </c>
      <c r="K20" s="37"/>
      <c r="L20" s="35">
        <f>'[1]Parameters IL'!L49</f>
        <v>44</v>
      </c>
    </row>
  </sheetData>
  <sheetProtection/>
  <mergeCells count="24">
    <mergeCell ref="B8:B9"/>
    <mergeCell ref="B3:B4"/>
    <mergeCell ref="C3:D3"/>
    <mergeCell ref="E3:F3"/>
    <mergeCell ref="C8:D8"/>
    <mergeCell ref="E8:F8"/>
    <mergeCell ref="I13:J13"/>
    <mergeCell ref="K3:L3"/>
    <mergeCell ref="G3:H3"/>
    <mergeCell ref="I3:J3"/>
    <mergeCell ref="G8:H8"/>
    <mergeCell ref="K13:L13"/>
    <mergeCell ref="I8:J8"/>
    <mergeCell ref="K8:L8"/>
    <mergeCell ref="I18:J18"/>
    <mergeCell ref="K18:L18"/>
    <mergeCell ref="B13:B14"/>
    <mergeCell ref="B18:B19"/>
    <mergeCell ref="C18:D18"/>
    <mergeCell ref="E18:F18"/>
    <mergeCell ref="G18:H18"/>
    <mergeCell ref="C13:D13"/>
    <mergeCell ref="E13:F13"/>
    <mergeCell ref="G13:H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Europejski Fundusz Leasingowy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manie</dc:creator>
  <cp:keywords/>
  <dc:description/>
  <cp:lastModifiedBy>ZPL2</cp:lastModifiedBy>
  <dcterms:created xsi:type="dcterms:W3CDTF">2012-07-23T13:30:45Z</dcterms:created>
  <dcterms:modified xsi:type="dcterms:W3CDTF">2013-01-25T11:56:30Z</dcterms:modified>
  <cp:category/>
  <cp:version/>
  <cp:contentType/>
  <cp:contentStatus/>
</cp:coreProperties>
</file>